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ût horaire chargé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$&quot;;[Red]-#,##0.00 &quot;$&quot;"/>
  </numFmts>
  <fonts count="8">
    <font>
      <name val="Calibri"/>
      <family val="2"/>
      <color theme="1"/>
      <sz val="11"/>
      <scheme val="minor"/>
    </font>
    <font>
      <name val="Calibri"/>
      <b val="1"/>
      <color rgb="000F2A47"/>
      <sz val="18"/>
    </font>
    <font>
      <i val="1"/>
      <color rgb="005A6675"/>
      <sz val="10"/>
    </font>
    <font>
      <name val="Calibri"/>
      <b val="1"/>
      <color rgb="00FFFFFF"/>
      <sz val="12"/>
    </font>
    <font>
      <sz val="10"/>
    </font>
    <font>
      <b val="1"/>
      <color rgb="002E86DE"/>
      <sz val="11"/>
    </font>
    <font>
      <b val="1"/>
      <color rgb="00FFFFFF"/>
      <sz val="12"/>
    </font>
    <font>
      <name val="Calibri"/>
      <b val="1"/>
      <color rgb="00FFFFFF"/>
      <sz val="14"/>
    </font>
  </fonts>
  <fills count="4">
    <fill>
      <patternFill/>
    </fill>
    <fill>
      <patternFill patternType="gray125"/>
    </fill>
    <fill>
      <patternFill patternType="solid">
        <fgColor rgb="000F2A47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0" borderId="0" pivotButton="0" quotePrefix="0" xfId="0"/>
    <xf numFmtId="1" fontId="5" fillId="0" borderId="0" pivotButton="0" quotePrefix="0" xfId="0"/>
    <xf numFmtId="10" fontId="5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0" fontId="6" fillId="3" borderId="0" pivotButton="0" quotePrefix="0" xfId="0"/>
    <xf numFmtId="164" fontId="6" fillId="3" borderId="0" pivotButton="0" quotePrefix="0" xfId="0"/>
    <xf numFmtId="0" fontId="7" fillId="3" borderId="0" pivotButton="0" quotePrefix="0" xfId="0"/>
    <xf numFmtId="164" fontId="7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5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8" customWidth="1" min="2" max="2"/>
  </cols>
  <sheetData>
    <row r="1">
      <c r="A1" s="1" t="inlineStr">
        <is>
          <t>CALCULATRICE — COÛT HORAIRE CHARGÉ</t>
        </is>
      </c>
    </row>
    <row r="2">
      <c r="A2" s="2" t="inlineStr">
        <is>
          <t>Vrai coût d'un employé pour bien tarifer tes services</t>
        </is>
      </c>
    </row>
    <row r="4">
      <c r="A4" s="3" t="inlineStr">
        <is>
          <t>PARAMÈTRES</t>
        </is>
      </c>
    </row>
    <row r="5">
      <c r="A5" s="4" t="inlineStr">
        <is>
          <t>Salaire annuel brut de l'employé</t>
        </is>
      </c>
      <c r="B5" s="5" t="n">
        <v>60000</v>
      </c>
    </row>
    <row r="6">
      <c r="A6" s="4" t="inlineStr">
        <is>
          <t>Heures travaillées/semaine</t>
        </is>
      </c>
      <c r="B6" s="6" t="n">
        <v>40</v>
      </c>
    </row>
    <row r="7">
      <c r="A7" s="4" t="inlineStr">
        <is>
          <t>Semaines de travail/année (52 - vacances - congés)</t>
        </is>
      </c>
      <c r="B7" s="6" t="n">
        <v>47</v>
      </c>
    </row>
    <row r="8">
      <c r="A8" s="4" t="inlineStr">
        <is>
          <t>Taux CNESST (selon métier, exemple 1,80 %)</t>
        </is>
      </c>
      <c r="B8" s="7" t="n">
        <v>0.018</v>
      </c>
    </row>
    <row r="9">
      <c r="A9" s="4" t="inlineStr">
        <is>
          <t>Taux FSS (1,65 % à 4,26 %, exemple 2,65 %)</t>
        </is>
      </c>
      <c r="B9" s="7" t="n">
        <v>0.0265</v>
      </c>
    </row>
    <row r="10">
      <c r="A10" s="4" t="inlineStr">
        <is>
          <t>Avantages sociaux (santé, retraite — % du salaire)</t>
        </is>
      </c>
      <c r="B10" s="7" t="n">
        <v>0.08</v>
      </c>
    </row>
    <row r="11">
      <c r="A11" s="4" t="inlineStr">
        <is>
          <t>Heures non-facturables (admin, formation, etc.) — % du temps</t>
        </is>
      </c>
      <c r="B11" s="7" t="n">
        <v>0.2</v>
      </c>
    </row>
    <row r="13">
      <c r="A13" s="3" t="inlineStr">
        <is>
          <t>CALCULS</t>
        </is>
      </c>
    </row>
    <row r="14">
      <c r="A14" t="inlineStr">
        <is>
          <t>Heures totales par année</t>
        </is>
      </c>
      <c r="B14" s="8">
        <f>B6*B7</f>
        <v/>
      </c>
    </row>
    <row r="15">
      <c r="A15" t="inlineStr">
        <is>
          <t>Salaire horaire brut</t>
        </is>
      </c>
      <c r="B15" s="9">
        <f>B5/B14</f>
        <v/>
      </c>
    </row>
    <row r="16">
      <c r="A16" t="inlineStr">
        <is>
          <t>Cotisations RRQ (5,4 %)</t>
        </is>
      </c>
      <c r="B16" s="9">
        <f>MIN(MAX(0,B5-3500),65000)*0.054</f>
        <v/>
      </c>
    </row>
    <row r="17">
      <c r="A17" t="inlineStr">
        <is>
          <t>Cotisations AE (1,848 % employeur)</t>
        </is>
      </c>
      <c r="B17" s="9">
        <f>MIN(B5,65700)*0.01848</f>
        <v/>
      </c>
    </row>
    <row r="18">
      <c r="A18" t="inlineStr">
        <is>
          <t>Cotisations RQAP (0,692 % employeur)</t>
        </is>
      </c>
      <c r="B18" s="9">
        <f>MIN(B5,98000)*0.00692</f>
        <v/>
      </c>
    </row>
    <row r="19">
      <c r="A19" t="inlineStr">
        <is>
          <t>CNESST</t>
        </is>
      </c>
      <c r="B19" s="9">
        <f>B5*B8</f>
        <v/>
      </c>
    </row>
    <row r="20">
      <c r="A20" t="inlineStr">
        <is>
          <t>FSS Québec</t>
        </is>
      </c>
      <c r="B20" s="9">
        <f>B5*B9</f>
        <v/>
      </c>
    </row>
    <row r="21">
      <c r="A21" t="inlineStr">
        <is>
          <t>Avantages sociaux</t>
        </is>
      </c>
      <c r="B21" s="9">
        <f>B5*B10</f>
        <v/>
      </c>
    </row>
    <row r="22">
      <c r="A22" s="10" t="inlineStr">
        <is>
          <t>TOTAL COÛT EMPLOYEUR ANNUEL</t>
        </is>
      </c>
      <c r="B22" s="11">
        <f>B5+SUM(B16:B21)</f>
        <v/>
      </c>
    </row>
    <row r="24">
      <c r="A24" t="inlineStr">
        <is>
          <t>Heures FACTURABLES par année (excluant admin/formation)</t>
        </is>
      </c>
      <c r="B24" s="8">
        <f>B14*(1-B11)</f>
        <v/>
      </c>
    </row>
    <row r="26">
      <c r="A26" s="12" t="inlineStr">
        <is>
          <t>COÛT HORAIRE CHARGÉ (par heure facturable)</t>
        </is>
      </c>
      <c r="B26" s="13">
        <f>B22/B24</f>
        <v/>
      </c>
    </row>
    <row r="28">
      <c r="A28" s="3" t="inlineStr">
        <is>
          <t>RECOMMANDATIONS DE TARIFICATION CLIENT</t>
        </is>
      </c>
    </row>
    <row r="29">
      <c r="A29" t="inlineStr">
        <is>
          <t>Tarif client minimum (coût × 1,5 — survie)</t>
        </is>
      </c>
      <c r="B29" s="9">
        <f>B26*1.5</f>
        <v/>
      </c>
    </row>
    <row r="30">
      <c r="A30" t="inlineStr">
        <is>
          <t>Tarif client cible (coût × 2 — santé business)</t>
        </is>
      </c>
      <c r="B30" s="9">
        <f>B26*2</f>
        <v/>
      </c>
    </row>
    <row r="31">
      <c r="A31" t="inlineStr">
        <is>
          <t>Tarif client premium (coût × 3 — croissance)</t>
        </is>
      </c>
      <c r="B31" s="9">
        <f>B26*3</f>
        <v/>
      </c>
    </row>
    <row r="33">
      <c r="A33" s="3" t="inlineStr">
        <is>
          <t>MARGES PROFIT PAR HEURE</t>
        </is>
      </c>
    </row>
    <row r="34">
      <c r="A34" t="inlineStr">
        <is>
          <t>Si tu factures 100$/h → marge horaire</t>
        </is>
      </c>
      <c r="B34" s="9">
        <f>100-B26</f>
        <v/>
      </c>
    </row>
    <row r="35">
      <c r="A35" t="inlineStr">
        <is>
          <t>Si tu factures 150$/h → marge horaire</t>
        </is>
      </c>
      <c r="B35" s="9">
        <f>150-B26</f>
        <v/>
      </c>
    </row>
  </sheetData>
  <mergeCells count="6">
    <mergeCell ref="A28:C28"/>
    <mergeCell ref="A13:C13"/>
    <mergeCell ref="A33:C33"/>
    <mergeCell ref="A1:C1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2026-05-16T16:46:07Z</dcterms:created>
  <dcterms:modified xmlns:dcterms="http://purl.org/dc/terms/" xmlns:xsi="http://www.w3.org/2001/XMLSchema-instance" xsi:type="dcterms:W3CDTF">2026-05-16T16:46:07Z</dcterms:modified>
</cp:coreProperties>
</file>